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21年企业职工培训60%拨付" sheetId="1" r:id="rId1"/>
    <sheet name="21年企业职工培训40%拨付 " sheetId="4" r:id="rId2"/>
    <sheet name="Sheet1" sheetId="3" r:id="rId3"/>
  </sheets>
  <definedNames>
    <definedName name="_xlnm._FilterDatabase" hidden="1">#REF!</definedName>
    <definedName name="_xlnm.Print_Titles" localSheetId="1">'21年企业职工培训40%拨付 '!$1:$2</definedName>
  </definedNames>
  <calcPr calcId="144525"/>
</workbook>
</file>

<file path=xl/sharedStrings.xml><?xml version="1.0" encoding="utf-8"?>
<sst xmlns="http://schemas.openxmlformats.org/spreadsheetml/2006/main" count="237" uniqueCount="85">
  <si>
    <t>2021年渭滨区企业在岗职工培训补贴拨付汇总表</t>
  </si>
  <si>
    <t>单位：元</t>
  </si>
  <si>
    <t>序号</t>
  </si>
  <si>
    <t>名称</t>
  </si>
  <si>
    <t>班次</t>
  </si>
  <si>
    <t>培训专业</t>
  </si>
  <si>
    <t>培训企业</t>
  </si>
  <si>
    <t>培训时间</t>
  </si>
  <si>
    <t>培训
课时</t>
  </si>
  <si>
    <t>培训人数</t>
  </si>
  <si>
    <t>培训合格
人数</t>
  </si>
  <si>
    <t>培训合格
补贴金额</t>
  </si>
  <si>
    <t>培训取证人数</t>
  </si>
  <si>
    <t>培训取证补贴金额</t>
  </si>
  <si>
    <t>小计金额</t>
  </si>
  <si>
    <t xml:space="preserve">
合计发放补贴金额</t>
  </si>
  <si>
    <t>本次按60%核发补贴金额</t>
  </si>
  <si>
    <t>宝鸡天舒职业技能学校</t>
  </si>
  <si>
    <t>2021年1期1班</t>
  </si>
  <si>
    <t>焊工</t>
  </si>
  <si>
    <t>宝鸡市秦天机械有限责任公司</t>
  </si>
  <si>
    <t>2021/04/20-2021/05/31</t>
  </si>
  <si>
    <t>280课时</t>
  </si>
  <si>
    <t>2021年2期1班</t>
  </si>
  <si>
    <t>物业
管理员</t>
  </si>
  <si>
    <t>陕西威兰德士物业管理有限公司</t>
  </si>
  <si>
    <t>2021/09/17-2021/10/09</t>
  </si>
  <si>
    <t>140课时</t>
  </si>
  <si>
    <t>2021年2期2班</t>
  </si>
  <si>
    <t>宝鸡步云技工学校</t>
  </si>
  <si>
    <t>第八期1班</t>
  </si>
  <si>
    <t>机修
钳工</t>
  </si>
  <si>
    <t>宝鸡丰立德制造有限公司</t>
  </si>
  <si>
    <t>2021/11/08-2021/12/15</t>
  </si>
  <si>
    <t>300课时</t>
  </si>
  <si>
    <t>第八期2班</t>
  </si>
  <si>
    <t>电工</t>
  </si>
  <si>
    <t>第四期</t>
  </si>
  <si>
    <t>宝鸡凌云万正电路板有限公司</t>
  </si>
  <si>
    <t>2021/09/03-2021/10/10</t>
  </si>
  <si>
    <t>第五期</t>
  </si>
  <si>
    <t>宝鸡歆宝秦峰机械加工有限公司</t>
  </si>
  <si>
    <t>2021/09/17-2021/10/24</t>
  </si>
  <si>
    <t>第六期1班</t>
  </si>
  <si>
    <t xml:space="preserve">机修
钳工  </t>
  </si>
  <si>
    <t>宝鸡市昌立特种金属有限公司</t>
  </si>
  <si>
    <t>2021/09/30-2021/11/06</t>
  </si>
  <si>
    <t>第六期2班</t>
  </si>
  <si>
    <t>第七期</t>
  </si>
  <si>
    <t>陕西宝光珊和电气有限公司</t>
  </si>
  <si>
    <t>第二期</t>
  </si>
  <si>
    <t>餐厅
服务员</t>
  </si>
  <si>
    <t>宝鸡怡和酒店</t>
  </si>
  <si>
    <t>2021/11/10-2021/11/28</t>
  </si>
  <si>
    <t>150课时</t>
  </si>
  <si>
    <t>2021年9期1班</t>
  </si>
  <si>
    <t>电子
商务</t>
  </si>
  <si>
    <t>陕西众鑫鑫百商业运营管理有限公司宝成分公司</t>
  </si>
  <si>
    <t>2021/11/15-2021/12/03</t>
  </si>
  <si>
    <t>2021年9期2班</t>
  </si>
  <si>
    <t>2021年10期1班</t>
  </si>
  <si>
    <t>陕西众鑫鑫百商业运营管理有限公司御园分公司</t>
  </si>
  <si>
    <t>2021年10期2班</t>
  </si>
  <si>
    <t xml:space="preserve">陕西亚太职业中等专业学校 </t>
  </si>
  <si>
    <t>汽车
维修工</t>
  </si>
  <si>
    <t>宝鸡市顺欣工贸有限责任公司</t>
  </si>
  <si>
    <t>2021/09/18-2021/11/01</t>
  </si>
  <si>
    <t>350课时</t>
  </si>
  <si>
    <t>2021年5期1班</t>
  </si>
  <si>
    <t>养老
护理员</t>
  </si>
  <si>
    <t>宝鸡市福乐老年护理公寓</t>
  </si>
  <si>
    <t>2021/11/04-2021/11/15</t>
  </si>
  <si>
    <t>90课时</t>
  </si>
  <si>
    <t>2021年6期1班</t>
  </si>
  <si>
    <t>营销员</t>
  </si>
  <si>
    <t>宝鸡人民商场有限公司</t>
  </si>
  <si>
    <t>2021/11/15-2021/11/27</t>
  </si>
  <si>
    <t>100课时</t>
  </si>
  <si>
    <t>2021年6期2班</t>
  </si>
  <si>
    <t>合计：</t>
  </si>
  <si>
    <t>领导签字：</t>
  </si>
  <si>
    <t>股室负责人签字：</t>
  </si>
  <si>
    <t>经办人签字;</t>
  </si>
  <si>
    <t>已按60%核发补贴金额</t>
  </si>
  <si>
    <t>本次按40%核发补贴金额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</si>
</sst>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7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4"/>
  <sheetViews>
    <sheetView zoomScaleSheetLayoutView="60" topLeftCell="A18" workbookViewId="0">
      <selection activeCell="E36" sqref="E36"/>
    </sheetView>
  </sheetViews>
  <sheetFormatPr defaultColWidth="9" defaultRowHeight="14.25"/>
  <cols>
    <col min="1" max="1" width="3.5" style="4" customWidth="1"/>
    <col min="2" max="2" width="7.91666666666667" style="1" customWidth="1"/>
    <col min="3" max="3" width="10.7166666666667" style="1" customWidth="1"/>
    <col min="4" max="4" width="6.38333333333333" style="4" customWidth="1"/>
    <col min="5" max="5" width="20.0333333333333" style="4" customWidth="1"/>
    <col min="6" max="6" width="10.8833333333333" style="1" customWidth="1"/>
    <col min="7" max="7" width="7.40833333333333" style="1" customWidth="1"/>
    <col min="8" max="8" width="4.88333333333333" style="4" customWidth="1"/>
    <col min="9" max="9" width="5.25" style="5" customWidth="1"/>
    <col min="10" max="10" width="9.63333333333333" style="5" customWidth="1"/>
    <col min="11" max="11" width="5.63333333333333" style="6" customWidth="1"/>
    <col min="12" max="12" width="9.5" style="6" customWidth="1"/>
    <col min="13" max="13" width="9.63333333333333" style="1" customWidth="1"/>
    <col min="14" max="14" width="10" style="1" customWidth="1"/>
    <col min="15" max="15" width="14.775" style="1" customWidth="1"/>
    <col min="16" max="16366" width="9" style="1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9" customHeight="1" spans="1:15">
      <c r="A2" s="31"/>
      <c r="B2" s="31"/>
      <c r="C2" s="31"/>
      <c r="D2" s="31"/>
      <c r="E2" s="31"/>
      <c r="F2" s="31"/>
      <c r="G2" s="31"/>
      <c r="H2" s="31"/>
      <c r="I2" s="38"/>
      <c r="J2" s="38"/>
      <c r="K2" s="38"/>
      <c r="L2" s="38"/>
      <c r="M2" s="39"/>
      <c r="N2" s="40"/>
      <c r="O2" s="39" t="s">
        <v>1</v>
      </c>
    </row>
    <row r="3" s="1" customFormat="1" ht="6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3" t="s">
        <v>14</v>
      </c>
      <c r="N3" s="24" t="s">
        <v>15</v>
      </c>
      <c r="O3" s="24" t="s">
        <v>16</v>
      </c>
    </row>
    <row r="4" s="2" customFormat="1" ht="32" customHeight="1" spans="1:15">
      <c r="A4" s="9">
        <v>1</v>
      </c>
      <c r="B4" s="10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2" t="s">
        <v>22</v>
      </c>
      <c r="H4" s="12">
        <v>25</v>
      </c>
      <c r="I4" s="25">
        <v>19</v>
      </c>
      <c r="J4" s="26">
        <v>39900</v>
      </c>
      <c r="K4" s="25">
        <v>0</v>
      </c>
      <c r="L4" s="26">
        <v>0</v>
      </c>
      <c r="M4" s="26">
        <f>J4+L4</f>
        <v>39900</v>
      </c>
      <c r="N4" s="27">
        <v>143850</v>
      </c>
      <c r="O4" s="26">
        <f>M4*0.6</f>
        <v>23940</v>
      </c>
    </row>
    <row r="5" s="2" customFormat="1" ht="32" customHeight="1" spans="1:15">
      <c r="A5" s="9">
        <v>2</v>
      </c>
      <c r="B5" s="13"/>
      <c r="C5" s="11" t="s">
        <v>23</v>
      </c>
      <c r="D5" s="14" t="s">
        <v>24</v>
      </c>
      <c r="E5" s="14" t="s">
        <v>25</v>
      </c>
      <c r="F5" s="11" t="s">
        <v>26</v>
      </c>
      <c r="G5" s="12" t="s">
        <v>27</v>
      </c>
      <c r="H5" s="12">
        <v>60</v>
      </c>
      <c r="I5" s="25">
        <v>55</v>
      </c>
      <c r="J5" s="26">
        <v>54450</v>
      </c>
      <c r="K5" s="25">
        <v>0</v>
      </c>
      <c r="L5" s="26">
        <v>0</v>
      </c>
      <c r="M5" s="26">
        <f>J5+L5</f>
        <v>54450</v>
      </c>
      <c r="N5" s="28"/>
      <c r="O5" s="26">
        <f t="shared" ref="O5:O24" si="0">M5*0.6</f>
        <v>32670</v>
      </c>
    </row>
    <row r="6" s="2" customFormat="1" ht="32" customHeight="1" spans="1:15">
      <c r="A6" s="9">
        <v>3</v>
      </c>
      <c r="B6" s="13"/>
      <c r="C6" s="11" t="s">
        <v>28</v>
      </c>
      <c r="D6" s="14" t="s">
        <v>24</v>
      </c>
      <c r="E6" s="14" t="s">
        <v>25</v>
      </c>
      <c r="F6" s="11" t="s">
        <v>26</v>
      </c>
      <c r="G6" s="12" t="s">
        <v>27</v>
      </c>
      <c r="H6" s="12">
        <v>60</v>
      </c>
      <c r="I6" s="25">
        <v>50</v>
      </c>
      <c r="J6" s="26">
        <v>49500</v>
      </c>
      <c r="K6" s="25">
        <v>0</v>
      </c>
      <c r="L6" s="26">
        <v>0</v>
      </c>
      <c r="M6" s="26">
        <f>J6+L6</f>
        <v>49500</v>
      </c>
      <c r="N6" s="29"/>
      <c r="O6" s="26">
        <f t="shared" si="0"/>
        <v>29700</v>
      </c>
    </row>
    <row r="7" s="2" customFormat="1" ht="32" customHeight="1" spans="1:15">
      <c r="A7" s="9">
        <v>4</v>
      </c>
      <c r="B7" s="10" t="s">
        <v>29</v>
      </c>
      <c r="C7" s="11" t="s">
        <v>30</v>
      </c>
      <c r="D7" s="14" t="s">
        <v>31</v>
      </c>
      <c r="E7" s="14" t="s">
        <v>32</v>
      </c>
      <c r="F7" s="11" t="s">
        <v>33</v>
      </c>
      <c r="G7" s="12" t="s">
        <v>34</v>
      </c>
      <c r="H7" s="12">
        <v>64</v>
      </c>
      <c r="I7" s="25">
        <v>31</v>
      </c>
      <c r="J7" s="26">
        <v>73237.5</v>
      </c>
      <c r="K7" s="25">
        <v>32</v>
      </c>
      <c r="L7" s="26">
        <v>151200</v>
      </c>
      <c r="M7" s="26">
        <v>224437.5</v>
      </c>
      <c r="N7" s="27">
        <v>1778490</v>
      </c>
      <c r="O7" s="26">
        <f t="shared" si="0"/>
        <v>134662.5</v>
      </c>
    </row>
    <row r="8" s="2" customFormat="1" ht="32" customHeight="1" spans="1:15">
      <c r="A8" s="9">
        <v>5</v>
      </c>
      <c r="B8" s="13"/>
      <c r="C8" s="11" t="s">
        <v>35</v>
      </c>
      <c r="D8" s="14" t="s">
        <v>36</v>
      </c>
      <c r="E8" s="14" t="s">
        <v>32</v>
      </c>
      <c r="F8" s="11" t="s">
        <v>33</v>
      </c>
      <c r="G8" s="12" t="s">
        <v>34</v>
      </c>
      <c r="H8" s="12">
        <v>70</v>
      </c>
      <c r="I8" s="25">
        <v>44</v>
      </c>
      <c r="J8" s="26">
        <v>83160</v>
      </c>
      <c r="K8" s="25">
        <v>26</v>
      </c>
      <c r="L8" s="26">
        <v>98280</v>
      </c>
      <c r="M8" s="26">
        <v>181440</v>
      </c>
      <c r="N8" s="28"/>
      <c r="O8" s="26">
        <f t="shared" si="0"/>
        <v>108864</v>
      </c>
    </row>
    <row r="9" s="2" customFormat="1" ht="32" customHeight="1" spans="1:15">
      <c r="A9" s="9">
        <v>6</v>
      </c>
      <c r="B9" s="13"/>
      <c r="C9" s="11" t="s">
        <v>37</v>
      </c>
      <c r="D9" s="14" t="s">
        <v>36</v>
      </c>
      <c r="E9" s="11" t="s">
        <v>38</v>
      </c>
      <c r="F9" s="11" t="s">
        <v>39</v>
      </c>
      <c r="G9" s="12" t="s">
        <v>34</v>
      </c>
      <c r="H9" s="12">
        <v>90</v>
      </c>
      <c r="I9" s="25">
        <v>21</v>
      </c>
      <c r="J9" s="26">
        <v>56700</v>
      </c>
      <c r="K9" s="25">
        <v>66</v>
      </c>
      <c r="L9" s="26">
        <v>356400</v>
      </c>
      <c r="M9" s="26">
        <f t="shared" ref="M9:M24" si="1">J9+L9</f>
        <v>413100</v>
      </c>
      <c r="N9" s="28"/>
      <c r="O9" s="26">
        <f t="shared" si="0"/>
        <v>247860</v>
      </c>
    </row>
    <row r="10" s="2" customFormat="1" ht="32" customHeight="1" spans="1:15">
      <c r="A10" s="9">
        <v>7</v>
      </c>
      <c r="B10" s="13"/>
      <c r="C10" s="11" t="s">
        <v>40</v>
      </c>
      <c r="D10" s="14" t="s">
        <v>31</v>
      </c>
      <c r="E10" s="15" t="s">
        <v>41</v>
      </c>
      <c r="F10" s="11" t="s">
        <v>42</v>
      </c>
      <c r="G10" s="12" t="s">
        <v>34</v>
      </c>
      <c r="H10" s="12">
        <v>46</v>
      </c>
      <c r="I10" s="25">
        <v>1</v>
      </c>
      <c r="J10" s="26">
        <v>3375</v>
      </c>
      <c r="K10" s="25">
        <v>42</v>
      </c>
      <c r="L10" s="26">
        <v>283500</v>
      </c>
      <c r="M10" s="26">
        <f t="shared" si="1"/>
        <v>286875</v>
      </c>
      <c r="N10" s="28"/>
      <c r="O10" s="26">
        <f t="shared" si="0"/>
        <v>172125</v>
      </c>
    </row>
    <row r="11" s="2" customFormat="1" ht="32" customHeight="1" spans="1:15">
      <c r="A11" s="9">
        <v>8</v>
      </c>
      <c r="B11" s="13"/>
      <c r="C11" s="16" t="s">
        <v>43</v>
      </c>
      <c r="D11" s="17" t="s">
        <v>44</v>
      </c>
      <c r="E11" s="15" t="s">
        <v>45</v>
      </c>
      <c r="F11" s="16" t="s">
        <v>46</v>
      </c>
      <c r="G11" s="9" t="s">
        <v>34</v>
      </c>
      <c r="H11" s="9">
        <v>57</v>
      </c>
      <c r="I11" s="25">
        <v>3</v>
      </c>
      <c r="J11" s="26">
        <v>9112.5</v>
      </c>
      <c r="K11" s="25">
        <v>47</v>
      </c>
      <c r="L11" s="26">
        <v>285525</v>
      </c>
      <c r="M11" s="26">
        <f t="shared" si="1"/>
        <v>294637.5</v>
      </c>
      <c r="N11" s="28"/>
      <c r="O11" s="26">
        <f t="shared" si="0"/>
        <v>176782.5</v>
      </c>
    </row>
    <row r="12" s="2" customFormat="1" ht="32" customHeight="1" spans="1:15">
      <c r="A12" s="9">
        <v>9</v>
      </c>
      <c r="B12" s="13"/>
      <c r="C12" s="16" t="s">
        <v>47</v>
      </c>
      <c r="D12" s="17" t="s">
        <v>19</v>
      </c>
      <c r="E12" s="15" t="s">
        <v>45</v>
      </c>
      <c r="F12" s="16" t="s">
        <v>46</v>
      </c>
      <c r="G12" s="9" t="s">
        <v>34</v>
      </c>
      <c r="H12" s="9">
        <v>39</v>
      </c>
      <c r="I12" s="25">
        <v>33</v>
      </c>
      <c r="J12" s="26">
        <v>74250</v>
      </c>
      <c r="K12" s="25">
        <v>0</v>
      </c>
      <c r="L12" s="26">
        <v>0</v>
      </c>
      <c r="M12" s="26">
        <f t="shared" si="1"/>
        <v>74250</v>
      </c>
      <c r="N12" s="28"/>
      <c r="O12" s="26">
        <f t="shared" si="0"/>
        <v>44550</v>
      </c>
    </row>
    <row r="13" s="2" customFormat="1" ht="32" customHeight="1" spans="1:15">
      <c r="A13" s="9">
        <v>10</v>
      </c>
      <c r="B13" s="18"/>
      <c r="C13" s="11" t="s">
        <v>48</v>
      </c>
      <c r="D13" s="14" t="s">
        <v>36</v>
      </c>
      <c r="E13" s="15" t="s">
        <v>49</v>
      </c>
      <c r="F13" s="11" t="s">
        <v>46</v>
      </c>
      <c r="G13" s="12" t="s">
        <v>34</v>
      </c>
      <c r="H13" s="12">
        <v>68</v>
      </c>
      <c r="I13" s="25">
        <v>11</v>
      </c>
      <c r="J13" s="26">
        <v>26730</v>
      </c>
      <c r="K13" s="25">
        <v>57</v>
      </c>
      <c r="L13" s="26">
        <v>277020</v>
      </c>
      <c r="M13" s="26">
        <f t="shared" si="1"/>
        <v>303750</v>
      </c>
      <c r="N13" s="29"/>
      <c r="O13" s="26">
        <f t="shared" si="0"/>
        <v>182250</v>
      </c>
    </row>
    <row r="14" s="2" customFormat="1" ht="32" customHeight="1" spans="1:15">
      <c r="A14" s="9">
        <v>11</v>
      </c>
      <c r="B14" s="19" t="s">
        <v>29</v>
      </c>
      <c r="C14" s="11" t="s">
        <v>50</v>
      </c>
      <c r="D14" s="14" t="s">
        <v>51</v>
      </c>
      <c r="E14" s="15" t="s">
        <v>52</v>
      </c>
      <c r="F14" s="11" t="s">
        <v>53</v>
      </c>
      <c r="G14" s="12" t="s">
        <v>54</v>
      </c>
      <c r="H14" s="12">
        <v>60</v>
      </c>
      <c r="I14" s="25">
        <v>31</v>
      </c>
      <c r="J14" s="26">
        <v>34875</v>
      </c>
      <c r="K14" s="25">
        <v>28</v>
      </c>
      <c r="L14" s="26">
        <v>63000</v>
      </c>
      <c r="M14" s="26">
        <f t="shared" si="1"/>
        <v>97875</v>
      </c>
      <c r="N14" s="27">
        <v>464475</v>
      </c>
      <c r="O14" s="26">
        <f t="shared" si="0"/>
        <v>58725</v>
      </c>
    </row>
    <row r="15" s="2" customFormat="1" ht="37" customHeight="1" spans="1:15">
      <c r="A15" s="9">
        <v>12</v>
      </c>
      <c r="B15" s="20"/>
      <c r="C15" s="11" t="s">
        <v>55</v>
      </c>
      <c r="D15" s="14" t="s">
        <v>56</v>
      </c>
      <c r="E15" s="15" t="s">
        <v>57</v>
      </c>
      <c r="F15" s="11" t="s">
        <v>58</v>
      </c>
      <c r="G15" s="12" t="s">
        <v>54</v>
      </c>
      <c r="H15" s="12">
        <v>60</v>
      </c>
      <c r="I15" s="25">
        <v>41</v>
      </c>
      <c r="J15" s="26">
        <v>47970</v>
      </c>
      <c r="K15" s="25">
        <v>19</v>
      </c>
      <c r="L15" s="26">
        <v>44460</v>
      </c>
      <c r="M15" s="26">
        <f t="shared" si="1"/>
        <v>92430</v>
      </c>
      <c r="N15" s="28"/>
      <c r="O15" s="26">
        <f t="shared" si="0"/>
        <v>55458</v>
      </c>
    </row>
    <row r="16" s="2" customFormat="1" ht="36" customHeight="1" spans="1:15">
      <c r="A16" s="9">
        <v>13</v>
      </c>
      <c r="B16" s="20"/>
      <c r="C16" s="11" t="s">
        <v>59</v>
      </c>
      <c r="D16" s="14" t="s">
        <v>56</v>
      </c>
      <c r="E16" s="15" t="s">
        <v>57</v>
      </c>
      <c r="F16" s="11" t="s">
        <v>58</v>
      </c>
      <c r="G16" s="12" t="s">
        <v>54</v>
      </c>
      <c r="H16" s="12">
        <v>60</v>
      </c>
      <c r="I16" s="25">
        <v>37</v>
      </c>
      <c r="J16" s="26">
        <v>43290</v>
      </c>
      <c r="K16" s="25">
        <v>22</v>
      </c>
      <c r="L16" s="26">
        <v>51480</v>
      </c>
      <c r="M16" s="26">
        <f t="shared" si="1"/>
        <v>94770</v>
      </c>
      <c r="N16" s="28"/>
      <c r="O16" s="26">
        <f t="shared" si="0"/>
        <v>56862</v>
      </c>
    </row>
    <row r="17" s="2" customFormat="1" ht="39" customHeight="1" spans="1:15">
      <c r="A17" s="9">
        <v>14</v>
      </c>
      <c r="B17" s="20"/>
      <c r="C17" s="11" t="s">
        <v>60</v>
      </c>
      <c r="D17" s="14" t="s">
        <v>56</v>
      </c>
      <c r="E17" s="15" t="s">
        <v>61</v>
      </c>
      <c r="F17" s="11" t="s">
        <v>58</v>
      </c>
      <c r="G17" s="12" t="s">
        <v>54</v>
      </c>
      <c r="H17" s="12">
        <v>53</v>
      </c>
      <c r="I17" s="25">
        <v>41</v>
      </c>
      <c r="J17" s="26">
        <v>53300</v>
      </c>
      <c r="K17" s="25">
        <v>12</v>
      </c>
      <c r="L17" s="26">
        <v>31200</v>
      </c>
      <c r="M17" s="26">
        <f t="shared" si="1"/>
        <v>84500</v>
      </c>
      <c r="N17" s="28"/>
      <c r="O17" s="26">
        <f t="shared" si="0"/>
        <v>50700</v>
      </c>
    </row>
    <row r="18" s="2" customFormat="1" ht="38" customHeight="1" spans="1:15">
      <c r="A18" s="9">
        <v>15</v>
      </c>
      <c r="B18" s="21"/>
      <c r="C18" s="11" t="s">
        <v>62</v>
      </c>
      <c r="D18" s="14" t="s">
        <v>56</v>
      </c>
      <c r="E18" s="15" t="s">
        <v>61</v>
      </c>
      <c r="F18" s="11" t="s">
        <v>58</v>
      </c>
      <c r="G18" s="12" t="s">
        <v>54</v>
      </c>
      <c r="H18" s="12">
        <v>52</v>
      </c>
      <c r="I18" s="25">
        <v>31</v>
      </c>
      <c r="J18" s="26">
        <v>40300</v>
      </c>
      <c r="K18" s="25">
        <v>21</v>
      </c>
      <c r="L18" s="26">
        <v>54600</v>
      </c>
      <c r="M18" s="26">
        <f t="shared" si="1"/>
        <v>94900</v>
      </c>
      <c r="N18" s="29"/>
      <c r="O18" s="26">
        <f t="shared" si="0"/>
        <v>56940</v>
      </c>
    </row>
    <row r="19" s="2" customFormat="1" ht="32" customHeight="1" spans="1:15">
      <c r="A19" s="9">
        <v>16</v>
      </c>
      <c r="B19" s="11" t="s">
        <v>63</v>
      </c>
      <c r="C19" s="11" t="s">
        <v>23</v>
      </c>
      <c r="D19" s="11" t="s">
        <v>64</v>
      </c>
      <c r="E19" s="15" t="s">
        <v>65</v>
      </c>
      <c r="F19" s="11" t="s">
        <v>66</v>
      </c>
      <c r="G19" s="12" t="s">
        <v>67</v>
      </c>
      <c r="H19" s="12">
        <v>45</v>
      </c>
      <c r="I19" s="25">
        <v>0</v>
      </c>
      <c r="J19" s="26">
        <v>0</v>
      </c>
      <c r="K19" s="25">
        <v>45</v>
      </c>
      <c r="L19" s="26">
        <v>303750</v>
      </c>
      <c r="M19" s="26">
        <f t="shared" si="1"/>
        <v>303750</v>
      </c>
      <c r="N19" s="27">
        <v>443580</v>
      </c>
      <c r="O19" s="26">
        <f t="shared" si="0"/>
        <v>182250</v>
      </c>
    </row>
    <row r="20" s="2" customFormat="1" ht="32" customHeight="1" spans="1:15">
      <c r="A20" s="9">
        <v>17</v>
      </c>
      <c r="B20" s="11"/>
      <c r="C20" s="11" t="s">
        <v>68</v>
      </c>
      <c r="D20" s="11" t="s">
        <v>69</v>
      </c>
      <c r="E20" s="15" t="s">
        <v>70</v>
      </c>
      <c r="F20" s="11" t="s">
        <v>71</v>
      </c>
      <c r="G20" s="12" t="s">
        <v>72</v>
      </c>
      <c r="H20" s="12">
        <v>44</v>
      </c>
      <c r="I20" s="25">
        <v>13</v>
      </c>
      <c r="J20" s="26">
        <v>11050</v>
      </c>
      <c r="K20" s="25">
        <v>19</v>
      </c>
      <c r="L20" s="26">
        <v>32300</v>
      </c>
      <c r="M20" s="26">
        <f t="shared" si="1"/>
        <v>43350</v>
      </c>
      <c r="N20" s="28"/>
      <c r="O20" s="26">
        <f t="shared" si="0"/>
        <v>26010</v>
      </c>
    </row>
    <row r="21" s="2" customFormat="1" ht="32" customHeight="1" spans="1:15">
      <c r="A21" s="9">
        <v>18</v>
      </c>
      <c r="B21" s="11"/>
      <c r="C21" s="11" t="s">
        <v>73</v>
      </c>
      <c r="D21" s="19" t="s">
        <v>74</v>
      </c>
      <c r="E21" s="15" t="s">
        <v>75</v>
      </c>
      <c r="F21" s="11" t="s">
        <v>76</v>
      </c>
      <c r="G21" s="12" t="s">
        <v>77</v>
      </c>
      <c r="H21" s="12">
        <v>48</v>
      </c>
      <c r="I21" s="25">
        <v>6</v>
      </c>
      <c r="J21" s="26">
        <v>4320</v>
      </c>
      <c r="K21" s="25">
        <v>33</v>
      </c>
      <c r="L21" s="26">
        <v>47520</v>
      </c>
      <c r="M21" s="26">
        <f t="shared" si="1"/>
        <v>51840</v>
      </c>
      <c r="N21" s="28"/>
      <c r="O21" s="26">
        <f t="shared" si="0"/>
        <v>31104</v>
      </c>
    </row>
    <row r="22" s="2" customFormat="1" ht="32" customHeight="1" spans="1:15">
      <c r="A22" s="9">
        <v>19</v>
      </c>
      <c r="B22" s="11"/>
      <c r="C22" s="11" t="s">
        <v>78</v>
      </c>
      <c r="D22" s="11" t="s">
        <v>74</v>
      </c>
      <c r="E22" s="15" t="s">
        <v>75</v>
      </c>
      <c r="F22" s="11" t="s">
        <v>76</v>
      </c>
      <c r="G22" s="12" t="s">
        <v>77</v>
      </c>
      <c r="H22" s="12">
        <v>42</v>
      </c>
      <c r="I22" s="25">
        <v>6</v>
      </c>
      <c r="J22" s="26">
        <v>4320</v>
      </c>
      <c r="K22" s="25">
        <v>28</v>
      </c>
      <c r="L22" s="26">
        <v>40320</v>
      </c>
      <c r="M22" s="26">
        <f t="shared" si="1"/>
        <v>44640</v>
      </c>
      <c r="N22" s="29"/>
      <c r="O22" s="26">
        <f t="shared" si="0"/>
        <v>26784</v>
      </c>
    </row>
    <row r="23" s="3" customFormat="1" ht="36" customHeight="1" spans="1:16366">
      <c r="A23" s="32" t="s">
        <v>79</v>
      </c>
      <c r="B23" s="33"/>
      <c r="C23" s="33"/>
      <c r="D23" s="33"/>
      <c r="E23" s="33"/>
      <c r="F23" s="33"/>
      <c r="G23" s="33"/>
      <c r="H23" s="34">
        <f t="shared" ref="H23:N23" si="2">SUM(H4:H22)</f>
        <v>1043</v>
      </c>
      <c r="I23" s="34">
        <f t="shared" si="2"/>
        <v>474</v>
      </c>
      <c r="J23" s="27">
        <f t="shared" si="2"/>
        <v>709840</v>
      </c>
      <c r="K23" s="34">
        <f t="shared" si="2"/>
        <v>497</v>
      </c>
      <c r="L23" s="27">
        <f t="shared" si="2"/>
        <v>2120555</v>
      </c>
      <c r="M23" s="27">
        <f t="shared" si="2"/>
        <v>2830395</v>
      </c>
      <c r="N23" s="27">
        <f t="shared" si="2"/>
        <v>2830395</v>
      </c>
      <c r="O23" s="27">
        <f t="shared" si="0"/>
        <v>1698237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</row>
    <row r="24" ht="97" customHeight="1" spans="1:15">
      <c r="A24" s="35" t="s">
        <v>80</v>
      </c>
      <c r="B24" s="36"/>
      <c r="C24" s="36"/>
      <c r="D24" s="37"/>
      <c r="E24" s="37" t="s">
        <v>81</v>
      </c>
      <c r="F24" s="37"/>
      <c r="G24" s="37"/>
      <c r="H24" s="37"/>
      <c r="I24" s="37"/>
      <c r="J24" s="41"/>
      <c r="K24" s="41"/>
      <c r="L24" s="41" t="s">
        <v>82</v>
      </c>
      <c r="M24" s="41"/>
      <c r="N24" s="41"/>
      <c r="O24" s="42"/>
    </row>
  </sheetData>
  <mergeCells count="11">
    <mergeCell ref="A1:O1"/>
    <mergeCell ref="A23:G23"/>
    <mergeCell ref="A24:C24"/>
    <mergeCell ref="B4:B6"/>
    <mergeCell ref="B7:B13"/>
    <mergeCell ref="B14:B18"/>
    <mergeCell ref="B19:B22"/>
    <mergeCell ref="N4:N6"/>
    <mergeCell ref="N7:N13"/>
    <mergeCell ref="N14:N18"/>
    <mergeCell ref="N19:N22"/>
  </mergeCells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2"/>
  <sheetViews>
    <sheetView tabSelected="1" zoomScaleSheetLayoutView="60" topLeftCell="A12" workbookViewId="0">
      <selection activeCell="W8" sqref="W8"/>
    </sheetView>
  </sheetViews>
  <sheetFormatPr defaultColWidth="9" defaultRowHeight="14.25"/>
  <cols>
    <col min="1" max="1" width="3.5" style="4" customWidth="1"/>
    <col min="2" max="2" width="6.5" style="1" customWidth="1"/>
    <col min="3" max="3" width="6.33333333333333" style="1" customWidth="1"/>
    <col min="4" max="4" width="6.38333333333333" style="4" customWidth="1"/>
    <col min="5" max="5" width="14.6333333333333" style="4" customWidth="1"/>
    <col min="6" max="6" width="10.8833333333333" style="1" customWidth="1"/>
    <col min="7" max="7" width="6.55833333333333" style="1" customWidth="1"/>
    <col min="8" max="8" width="6" style="4" customWidth="1"/>
    <col min="9" max="9" width="5.25" style="5" customWidth="1"/>
    <col min="10" max="10" width="9.63333333333333" style="5" customWidth="1"/>
    <col min="11" max="11" width="5.63333333333333" style="6" customWidth="1"/>
    <col min="12" max="12" width="11.1333333333333" style="6" customWidth="1"/>
    <col min="13" max="13" width="10.3333333333333" style="1" customWidth="1"/>
    <col min="14" max="14" width="10" style="1" customWidth="1"/>
    <col min="15" max="15" width="11.1333333333333" style="1" customWidth="1"/>
    <col min="16" max="16" width="10.3333333333333" style="1" customWidth="1"/>
    <col min="17" max="17" width="12.3833333333333" style="1" customWidth="1"/>
    <col min="18" max="18" width="11.3333333333333" style="1" customWidth="1"/>
    <col min="19" max="16369" width="9" style="1"/>
  </cols>
  <sheetData>
    <row r="1" s="1" customFormat="1" ht="32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51" customHeight="1" spans="1:18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3" t="s">
        <v>14</v>
      </c>
      <c r="N2" s="24" t="s">
        <v>15</v>
      </c>
      <c r="O2" s="24" t="s">
        <v>83</v>
      </c>
      <c r="P2" s="24"/>
      <c r="Q2" s="24" t="s">
        <v>84</v>
      </c>
      <c r="R2" s="24"/>
    </row>
    <row r="3" s="2" customFormat="1" ht="41" customHeight="1" spans="1:18">
      <c r="A3" s="9">
        <v>1</v>
      </c>
      <c r="B3" s="10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2" t="s">
        <v>22</v>
      </c>
      <c r="H3" s="12">
        <v>25</v>
      </c>
      <c r="I3" s="25">
        <v>19</v>
      </c>
      <c r="J3" s="26">
        <v>39900</v>
      </c>
      <c r="K3" s="25">
        <v>0</v>
      </c>
      <c r="L3" s="26">
        <v>0</v>
      </c>
      <c r="M3" s="26">
        <f t="shared" ref="M3:M5" si="0">J3+L3</f>
        <v>39900</v>
      </c>
      <c r="N3" s="27">
        <v>143850</v>
      </c>
      <c r="O3" s="26">
        <f t="shared" ref="O3:O22" si="1">M3*0.6</f>
        <v>23940</v>
      </c>
      <c r="P3" s="26">
        <f>O3+O4+O5</f>
        <v>86310</v>
      </c>
      <c r="Q3" s="26">
        <f t="shared" ref="Q3:Q22" si="2">M3*0.4</f>
        <v>15960</v>
      </c>
      <c r="R3" s="26">
        <f>Q3+Q4+Q5</f>
        <v>57540</v>
      </c>
    </row>
    <row r="4" s="2" customFormat="1" ht="41" customHeight="1" spans="1:18">
      <c r="A4" s="9">
        <v>2</v>
      </c>
      <c r="B4" s="13"/>
      <c r="C4" s="11" t="s">
        <v>23</v>
      </c>
      <c r="D4" s="14" t="s">
        <v>24</v>
      </c>
      <c r="E4" s="14" t="s">
        <v>25</v>
      </c>
      <c r="F4" s="11" t="s">
        <v>26</v>
      </c>
      <c r="G4" s="12" t="s">
        <v>27</v>
      </c>
      <c r="H4" s="12">
        <v>60</v>
      </c>
      <c r="I4" s="25">
        <v>55</v>
      </c>
      <c r="J4" s="26">
        <v>54450</v>
      </c>
      <c r="K4" s="25">
        <v>0</v>
      </c>
      <c r="L4" s="26">
        <v>0</v>
      </c>
      <c r="M4" s="26">
        <f t="shared" si="0"/>
        <v>54450</v>
      </c>
      <c r="N4" s="28"/>
      <c r="O4" s="26">
        <f t="shared" si="1"/>
        <v>32670</v>
      </c>
      <c r="P4" s="26"/>
      <c r="Q4" s="26">
        <f t="shared" si="2"/>
        <v>21780</v>
      </c>
      <c r="R4" s="26"/>
    </row>
    <row r="5" s="2" customFormat="1" ht="41" customHeight="1" spans="1:18">
      <c r="A5" s="9">
        <v>3</v>
      </c>
      <c r="B5" s="13"/>
      <c r="C5" s="11" t="s">
        <v>28</v>
      </c>
      <c r="D5" s="14" t="s">
        <v>24</v>
      </c>
      <c r="E5" s="14" t="s">
        <v>25</v>
      </c>
      <c r="F5" s="11" t="s">
        <v>26</v>
      </c>
      <c r="G5" s="12" t="s">
        <v>27</v>
      </c>
      <c r="H5" s="12">
        <v>60</v>
      </c>
      <c r="I5" s="25">
        <v>50</v>
      </c>
      <c r="J5" s="26">
        <v>49500</v>
      </c>
      <c r="K5" s="25">
        <v>0</v>
      </c>
      <c r="L5" s="26">
        <v>0</v>
      </c>
      <c r="M5" s="26">
        <f t="shared" si="0"/>
        <v>49500</v>
      </c>
      <c r="N5" s="29"/>
      <c r="O5" s="26">
        <f t="shared" si="1"/>
        <v>29700</v>
      </c>
      <c r="P5" s="26"/>
      <c r="Q5" s="26">
        <f t="shared" si="2"/>
        <v>19800</v>
      </c>
      <c r="R5" s="26"/>
    </row>
    <row r="6" s="2" customFormat="1" ht="41" customHeight="1" spans="1:18">
      <c r="A6" s="9">
        <v>4</v>
      </c>
      <c r="B6" s="10" t="s">
        <v>29</v>
      </c>
      <c r="C6" s="11" t="s">
        <v>30</v>
      </c>
      <c r="D6" s="14" t="s">
        <v>31</v>
      </c>
      <c r="E6" s="14" t="s">
        <v>32</v>
      </c>
      <c r="F6" s="11" t="s">
        <v>33</v>
      </c>
      <c r="G6" s="12" t="s">
        <v>34</v>
      </c>
      <c r="H6" s="12">
        <v>64</v>
      </c>
      <c r="I6" s="25">
        <v>31</v>
      </c>
      <c r="J6" s="26">
        <v>73237.5</v>
      </c>
      <c r="K6" s="25">
        <v>32</v>
      </c>
      <c r="L6" s="26">
        <v>151200</v>
      </c>
      <c r="M6" s="26">
        <v>224437.5</v>
      </c>
      <c r="N6" s="27">
        <v>1778490</v>
      </c>
      <c r="O6" s="26">
        <f t="shared" si="1"/>
        <v>134662.5</v>
      </c>
      <c r="P6" s="26">
        <f>O6+O7+O8+O9+O10+O11+O12</f>
        <v>1067094</v>
      </c>
      <c r="Q6" s="26">
        <f t="shared" si="2"/>
        <v>89775</v>
      </c>
      <c r="R6" s="30">
        <f>Q6+Q7+Q8+Q9+Q10+Q11+Q12</f>
        <v>711396</v>
      </c>
    </row>
    <row r="7" s="2" customFormat="1" ht="41" customHeight="1" spans="1:18">
      <c r="A7" s="9">
        <v>5</v>
      </c>
      <c r="B7" s="13"/>
      <c r="C7" s="11" t="s">
        <v>35</v>
      </c>
      <c r="D7" s="14" t="s">
        <v>36</v>
      </c>
      <c r="E7" s="14" t="s">
        <v>32</v>
      </c>
      <c r="F7" s="11" t="s">
        <v>33</v>
      </c>
      <c r="G7" s="12" t="s">
        <v>34</v>
      </c>
      <c r="H7" s="12">
        <v>70</v>
      </c>
      <c r="I7" s="25">
        <v>44</v>
      </c>
      <c r="J7" s="26">
        <v>83160</v>
      </c>
      <c r="K7" s="25">
        <v>26</v>
      </c>
      <c r="L7" s="26">
        <v>98280</v>
      </c>
      <c r="M7" s="26">
        <v>181440</v>
      </c>
      <c r="N7" s="28"/>
      <c r="O7" s="26">
        <f t="shared" si="1"/>
        <v>108864</v>
      </c>
      <c r="P7" s="26"/>
      <c r="Q7" s="26">
        <f t="shared" si="2"/>
        <v>72576</v>
      </c>
      <c r="R7" s="30"/>
    </row>
    <row r="8" s="2" customFormat="1" ht="41" customHeight="1" spans="1:18">
      <c r="A8" s="9">
        <v>6</v>
      </c>
      <c r="B8" s="13"/>
      <c r="C8" s="11" t="s">
        <v>37</v>
      </c>
      <c r="D8" s="14" t="s">
        <v>36</v>
      </c>
      <c r="E8" s="11" t="s">
        <v>38</v>
      </c>
      <c r="F8" s="11" t="s">
        <v>39</v>
      </c>
      <c r="G8" s="12" t="s">
        <v>34</v>
      </c>
      <c r="H8" s="12">
        <v>90</v>
      </c>
      <c r="I8" s="25">
        <v>21</v>
      </c>
      <c r="J8" s="26">
        <v>56700</v>
      </c>
      <c r="K8" s="25">
        <v>66</v>
      </c>
      <c r="L8" s="26">
        <v>356400</v>
      </c>
      <c r="M8" s="26">
        <f t="shared" ref="M8:M21" si="3">J8+L8</f>
        <v>413100</v>
      </c>
      <c r="N8" s="28"/>
      <c r="O8" s="26">
        <f t="shared" si="1"/>
        <v>247860</v>
      </c>
      <c r="P8" s="26"/>
      <c r="Q8" s="26">
        <f t="shared" si="2"/>
        <v>165240</v>
      </c>
      <c r="R8" s="30"/>
    </row>
    <row r="9" s="2" customFormat="1" ht="41" customHeight="1" spans="1:18">
      <c r="A9" s="9">
        <v>7</v>
      </c>
      <c r="B9" s="13"/>
      <c r="C9" s="11" t="s">
        <v>40</v>
      </c>
      <c r="D9" s="14" t="s">
        <v>31</v>
      </c>
      <c r="E9" s="15" t="s">
        <v>41</v>
      </c>
      <c r="F9" s="11" t="s">
        <v>42</v>
      </c>
      <c r="G9" s="12" t="s">
        <v>34</v>
      </c>
      <c r="H9" s="12">
        <v>46</v>
      </c>
      <c r="I9" s="25">
        <v>1</v>
      </c>
      <c r="J9" s="26">
        <v>3375</v>
      </c>
      <c r="K9" s="25">
        <v>42</v>
      </c>
      <c r="L9" s="26">
        <v>283500</v>
      </c>
      <c r="M9" s="26">
        <f t="shared" si="3"/>
        <v>286875</v>
      </c>
      <c r="N9" s="28"/>
      <c r="O9" s="26">
        <f t="shared" si="1"/>
        <v>172125</v>
      </c>
      <c r="P9" s="26"/>
      <c r="Q9" s="26">
        <f t="shared" si="2"/>
        <v>114750</v>
      </c>
      <c r="R9" s="30"/>
    </row>
    <row r="10" s="2" customFormat="1" ht="41" customHeight="1" spans="1:18">
      <c r="A10" s="9">
        <v>8</v>
      </c>
      <c r="B10" s="13"/>
      <c r="C10" s="16" t="s">
        <v>43</v>
      </c>
      <c r="D10" s="17" t="s">
        <v>44</v>
      </c>
      <c r="E10" s="15" t="s">
        <v>45</v>
      </c>
      <c r="F10" s="16" t="s">
        <v>46</v>
      </c>
      <c r="G10" s="9" t="s">
        <v>34</v>
      </c>
      <c r="H10" s="9">
        <v>57</v>
      </c>
      <c r="I10" s="25">
        <v>3</v>
      </c>
      <c r="J10" s="26">
        <v>9112.5</v>
      </c>
      <c r="K10" s="25">
        <v>47</v>
      </c>
      <c r="L10" s="26">
        <v>285525</v>
      </c>
      <c r="M10" s="26">
        <f t="shared" si="3"/>
        <v>294637.5</v>
      </c>
      <c r="N10" s="28"/>
      <c r="O10" s="26">
        <f t="shared" si="1"/>
        <v>176782.5</v>
      </c>
      <c r="P10" s="26"/>
      <c r="Q10" s="26">
        <f t="shared" si="2"/>
        <v>117855</v>
      </c>
      <c r="R10" s="30"/>
    </row>
    <row r="11" s="2" customFormat="1" ht="41" customHeight="1" spans="1:18">
      <c r="A11" s="9">
        <v>9</v>
      </c>
      <c r="B11" s="13"/>
      <c r="C11" s="16" t="s">
        <v>47</v>
      </c>
      <c r="D11" s="17" t="s">
        <v>19</v>
      </c>
      <c r="E11" s="15" t="s">
        <v>45</v>
      </c>
      <c r="F11" s="16" t="s">
        <v>46</v>
      </c>
      <c r="G11" s="9" t="s">
        <v>34</v>
      </c>
      <c r="H11" s="9">
        <v>39</v>
      </c>
      <c r="I11" s="25">
        <v>33</v>
      </c>
      <c r="J11" s="26">
        <v>74250</v>
      </c>
      <c r="K11" s="25">
        <v>0</v>
      </c>
      <c r="L11" s="26">
        <v>0</v>
      </c>
      <c r="M11" s="26">
        <f t="shared" si="3"/>
        <v>74250</v>
      </c>
      <c r="N11" s="28"/>
      <c r="O11" s="26">
        <f t="shared" si="1"/>
        <v>44550</v>
      </c>
      <c r="P11" s="26"/>
      <c r="Q11" s="26">
        <f t="shared" si="2"/>
        <v>29700</v>
      </c>
      <c r="R11" s="30"/>
    </row>
    <row r="12" s="2" customFormat="1" ht="41" customHeight="1" spans="1:18">
      <c r="A12" s="9">
        <v>10</v>
      </c>
      <c r="B12" s="18"/>
      <c r="C12" s="11" t="s">
        <v>48</v>
      </c>
      <c r="D12" s="14" t="s">
        <v>36</v>
      </c>
      <c r="E12" s="15" t="s">
        <v>49</v>
      </c>
      <c r="F12" s="11" t="s">
        <v>46</v>
      </c>
      <c r="G12" s="12" t="s">
        <v>34</v>
      </c>
      <c r="H12" s="12">
        <v>68</v>
      </c>
      <c r="I12" s="25">
        <v>11</v>
      </c>
      <c r="J12" s="26">
        <v>26730</v>
      </c>
      <c r="K12" s="25">
        <v>57</v>
      </c>
      <c r="L12" s="26">
        <v>277020</v>
      </c>
      <c r="M12" s="26">
        <f t="shared" si="3"/>
        <v>303750</v>
      </c>
      <c r="N12" s="29"/>
      <c r="O12" s="26">
        <f t="shared" si="1"/>
        <v>182250</v>
      </c>
      <c r="P12" s="26"/>
      <c r="Q12" s="26">
        <f t="shared" si="2"/>
        <v>121500</v>
      </c>
      <c r="R12" s="30"/>
    </row>
    <row r="13" s="2" customFormat="1" ht="41" customHeight="1" spans="1:18">
      <c r="A13" s="9">
        <v>11</v>
      </c>
      <c r="B13" s="19" t="s">
        <v>29</v>
      </c>
      <c r="C13" s="11" t="s">
        <v>50</v>
      </c>
      <c r="D13" s="14" t="s">
        <v>51</v>
      </c>
      <c r="E13" s="15" t="s">
        <v>52</v>
      </c>
      <c r="F13" s="11" t="s">
        <v>53</v>
      </c>
      <c r="G13" s="12" t="s">
        <v>54</v>
      </c>
      <c r="H13" s="12">
        <v>60</v>
      </c>
      <c r="I13" s="25">
        <v>31</v>
      </c>
      <c r="J13" s="26">
        <v>34875</v>
      </c>
      <c r="K13" s="25">
        <v>28</v>
      </c>
      <c r="L13" s="26">
        <v>63000</v>
      </c>
      <c r="M13" s="26">
        <f t="shared" si="3"/>
        <v>97875</v>
      </c>
      <c r="N13" s="27">
        <v>464475</v>
      </c>
      <c r="O13" s="26">
        <f t="shared" si="1"/>
        <v>58725</v>
      </c>
      <c r="P13" s="26">
        <f>O13+O14+O15+O16+O17</f>
        <v>278685</v>
      </c>
      <c r="Q13" s="26">
        <f t="shared" si="2"/>
        <v>39150</v>
      </c>
      <c r="R13" s="30">
        <f>Q13+Q14+Q15+Q16+Q17</f>
        <v>185790</v>
      </c>
    </row>
    <row r="14" s="2" customFormat="1" ht="41" customHeight="1" spans="1:18">
      <c r="A14" s="9">
        <v>12</v>
      </c>
      <c r="B14" s="20"/>
      <c r="C14" s="11" t="s">
        <v>55</v>
      </c>
      <c r="D14" s="14" t="s">
        <v>56</v>
      </c>
      <c r="E14" s="15" t="s">
        <v>57</v>
      </c>
      <c r="F14" s="11" t="s">
        <v>58</v>
      </c>
      <c r="G14" s="12" t="s">
        <v>54</v>
      </c>
      <c r="H14" s="12">
        <v>60</v>
      </c>
      <c r="I14" s="25">
        <v>41</v>
      </c>
      <c r="J14" s="26">
        <v>47970</v>
      </c>
      <c r="K14" s="25">
        <v>19</v>
      </c>
      <c r="L14" s="26">
        <v>44460</v>
      </c>
      <c r="M14" s="26">
        <f t="shared" si="3"/>
        <v>92430</v>
      </c>
      <c r="N14" s="28"/>
      <c r="O14" s="26">
        <f t="shared" si="1"/>
        <v>55458</v>
      </c>
      <c r="P14" s="26"/>
      <c r="Q14" s="26">
        <f t="shared" si="2"/>
        <v>36972</v>
      </c>
      <c r="R14" s="30"/>
    </row>
    <row r="15" s="2" customFormat="1" ht="41" customHeight="1" spans="1:18">
      <c r="A15" s="9">
        <v>13</v>
      </c>
      <c r="B15" s="20"/>
      <c r="C15" s="11" t="s">
        <v>59</v>
      </c>
      <c r="D15" s="14" t="s">
        <v>56</v>
      </c>
      <c r="E15" s="15" t="s">
        <v>57</v>
      </c>
      <c r="F15" s="11" t="s">
        <v>58</v>
      </c>
      <c r="G15" s="12" t="s">
        <v>54</v>
      </c>
      <c r="H15" s="12">
        <v>60</v>
      </c>
      <c r="I15" s="25">
        <v>37</v>
      </c>
      <c r="J15" s="26">
        <v>43290</v>
      </c>
      <c r="K15" s="25">
        <v>22</v>
      </c>
      <c r="L15" s="26">
        <v>51480</v>
      </c>
      <c r="M15" s="26">
        <f t="shared" si="3"/>
        <v>94770</v>
      </c>
      <c r="N15" s="28"/>
      <c r="O15" s="26">
        <f t="shared" si="1"/>
        <v>56862</v>
      </c>
      <c r="P15" s="26"/>
      <c r="Q15" s="26">
        <f t="shared" si="2"/>
        <v>37908</v>
      </c>
      <c r="R15" s="30"/>
    </row>
    <row r="16" s="2" customFormat="1" ht="41" customHeight="1" spans="1:18">
      <c r="A16" s="9">
        <v>14</v>
      </c>
      <c r="B16" s="20"/>
      <c r="C16" s="11" t="s">
        <v>60</v>
      </c>
      <c r="D16" s="14" t="s">
        <v>56</v>
      </c>
      <c r="E16" s="15" t="s">
        <v>61</v>
      </c>
      <c r="F16" s="11" t="s">
        <v>58</v>
      </c>
      <c r="G16" s="12" t="s">
        <v>54</v>
      </c>
      <c r="H16" s="12">
        <v>53</v>
      </c>
      <c r="I16" s="25">
        <v>41</v>
      </c>
      <c r="J16" s="26">
        <v>53300</v>
      </c>
      <c r="K16" s="25">
        <v>12</v>
      </c>
      <c r="L16" s="26">
        <v>31200</v>
      </c>
      <c r="M16" s="26">
        <f t="shared" si="3"/>
        <v>84500</v>
      </c>
      <c r="N16" s="28"/>
      <c r="O16" s="26">
        <f t="shared" si="1"/>
        <v>50700</v>
      </c>
      <c r="P16" s="26"/>
      <c r="Q16" s="26">
        <f t="shared" si="2"/>
        <v>33800</v>
      </c>
      <c r="R16" s="30"/>
    </row>
    <row r="17" s="2" customFormat="1" ht="41" customHeight="1" spans="1:18">
      <c r="A17" s="9">
        <v>15</v>
      </c>
      <c r="B17" s="21"/>
      <c r="C17" s="11" t="s">
        <v>62</v>
      </c>
      <c r="D17" s="14" t="s">
        <v>56</v>
      </c>
      <c r="E17" s="15" t="s">
        <v>61</v>
      </c>
      <c r="F17" s="11" t="s">
        <v>58</v>
      </c>
      <c r="G17" s="12" t="s">
        <v>54</v>
      </c>
      <c r="H17" s="12">
        <v>52</v>
      </c>
      <c r="I17" s="25">
        <v>31</v>
      </c>
      <c r="J17" s="26">
        <v>40300</v>
      </c>
      <c r="K17" s="25">
        <v>21</v>
      </c>
      <c r="L17" s="26">
        <v>54600</v>
      </c>
      <c r="M17" s="26">
        <f t="shared" si="3"/>
        <v>94900</v>
      </c>
      <c r="N17" s="29"/>
      <c r="O17" s="26">
        <f t="shared" si="1"/>
        <v>56940</v>
      </c>
      <c r="P17" s="26"/>
      <c r="Q17" s="26">
        <f t="shared" si="2"/>
        <v>37960</v>
      </c>
      <c r="R17" s="30"/>
    </row>
    <row r="18" s="2" customFormat="1" ht="41" customHeight="1" spans="1:18">
      <c r="A18" s="9">
        <v>16</v>
      </c>
      <c r="B18" s="11" t="s">
        <v>63</v>
      </c>
      <c r="C18" s="11" t="s">
        <v>23</v>
      </c>
      <c r="D18" s="11" t="s">
        <v>64</v>
      </c>
      <c r="E18" s="15" t="s">
        <v>65</v>
      </c>
      <c r="F18" s="11" t="s">
        <v>66</v>
      </c>
      <c r="G18" s="12" t="s">
        <v>67</v>
      </c>
      <c r="H18" s="12">
        <v>45</v>
      </c>
      <c r="I18" s="25">
        <v>0</v>
      </c>
      <c r="J18" s="26">
        <v>0</v>
      </c>
      <c r="K18" s="25">
        <v>45</v>
      </c>
      <c r="L18" s="26">
        <v>303750</v>
      </c>
      <c r="M18" s="26">
        <f t="shared" si="3"/>
        <v>303750</v>
      </c>
      <c r="N18" s="27">
        <v>443580</v>
      </c>
      <c r="O18" s="26">
        <f t="shared" si="1"/>
        <v>182250</v>
      </c>
      <c r="P18" s="26">
        <f>O18+O19+O20+O21</f>
        <v>266148</v>
      </c>
      <c r="Q18" s="26">
        <f t="shared" si="2"/>
        <v>121500</v>
      </c>
      <c r="R18" s="30">
        <f>Q18+Q19+Q20+Q21</f>
        <v>177432</v>
      </c>
    </row>
    <row r="19" s="2" customFormat="1" ht="41" customHeight="1" spans="1:18">
      <c r="A19" s="9">
        <v>17</v>
      </c>
      <c r="B19" s="11"/>
      <c r="C19" s="11" t="s">
        <v>68</v>
      </c>
      <c r="D19" s="11" t="s">
        <v>69</v>
      </c>
      <c r="E19" s="15" t="s">
        <v>70</v>
      </c>
      <c r="F19" s="11" t="s">
        <v>71</v>
      </c>
      <c r="G19" s="12" t="s">
        <v>72</v>
      </c>
      <c r="H19" s="12">
        <v>44</v>
      </c>
      <c r="I19" s="25">
        <v>13</v>
      </c>
      <c r="J19" s="26">
        <v>11050</v>
      </c>
      <c r="K19" s="25">
        <v>19</v>
      </c>
      <c r="L19" s="26">
        <v>32300</v>
      </c>
      <c r="M19" s="26">
        <f t="shared" si="3"/>
        <v>43350</v>
      </c>
      <c r="N19" s="28"/>
      <c r="O19" s="26">
        <f t="shared" si="1"/>
        <v>26010</v>
      </c>
      <c r="P19" s="26"/>
      <c r="Q19" s="26">
        <f t="shared" si="2"/>
        <v>17340</v>
      </c>
      <c r="R19" s="30"/>
    </row>
    <row r="20" s="2" customFormat="1" ht="41" customHeight="1" spans="1:18">
      <c r="A20" s="9">
        <v>18</v>
      </c>
      <c r="B20" s="11"/>
      <c r="C20" s="11" t="s">
        <v>73</v>
      </c>
      <c r="D20" s="19" t="s">
        <v>74</v>
      </c>
      <c r="E20" s="15" t="s">
        <v>75</v>
      </c>
      <c r="F20" s="11" t="s">
        <v>76</v>
      </c>
      <c r="G20" s="12" t="s">
        <v>77</v>
      </c>
      <c r="H20" s="12">
        <v>48</v>
      </c>
      <c r="I20" s="25">
        <v>6</v>
      </c>
      <c r="J20" s="26">
        <v>4320</v>
      </c>
      <c r="K20" s="25">
        <v>33</v>
      </c>
      <c r="L20" s="26">
        <v>47520</v>
      </c>
      <c r="M20" s="26">
        <f t="shared" si="3"/>
        <v>51840</v>
      </c>
      <c r="N20" s="28"/>
      <c r="O20" s="26">
        <f t="shared" si="1"/>
        <v>31104</v>
      </c>
      <c r="P20" s="26"/>
      <c r="Q20" s="26">
        <f t="shared" si="2"/>
        <v>20736</v>
      </c>
      <c r="R20" s="30"/>
    </row>
    <row r="21" s="2" customFormat="1" ht="41" customHeight="1" spans="1:18">
      <c r="A21" s="9">
        <v>19</v>
      </c>
      <c r="B21" s="11"/>
      <c r="C21" s="11" t="s">
        <v>78</v>
      </c>
      <c r="D21" s="11" t="s">
        <v>74</v>
      </c>
      <c r="E21" s="15" t="s">
        <v>75</v>
      </c>
      <c r="F21" s="11" t="s">
        <v>76</v>
      </c>
      <c r="G21" s="12" t="s">
        <v>77</v>
      </c>
      <c r="H21" s="12">
        <v>42</v>
      </c>
      <c r="I21" s="25">
        <v>6</v>
      </c>
      <c r="J21" s="26">
        <v>4320</v>
      </c>
      <c r="K21" s="25">
        <v>28</v>
      </c>
      <c r="L21" s="26">
        <v>40320</v>
      </c>
      <c r="M21" s="26">
        <f t="shared" si="3"/>
        <v>44640</v>
      </c>
      <c r="N21" s="29"/>
      <c r="O21" s="26">
        <f t="shared" si="1"/>
        <v>26784</v>
      </c>
      <c r="P21" s="26"/>
      <c r="Q21" s="26">
        <f t="shared" si="2"/>
        <v>17856</v>
      </c>
      <c r="R21" s="30"/>
    </row>
    <row r="22" s="3" customFormat="1" ht="41" customHeight="1" spans="1:16369">
      <c r="A22" s="9" t="s">
        <v>79</v>
      </c>
      <c r="B22" s="9"/>
      <c r="C22" s="9"/>
      <c r="D22" s="9"/>
      <c r="E22" s="9"/>
      <c r="F22" s="9"/>
      <c r="G22" s="9"/>
      <c r="H22" s="9">
        <f t="shared" ref="H22:N22" si="4">SUM(H3:H21)</f>
        <v>1043</v>
      </c>
      <c r="I22" s="9">
        <f t="shared" si="4"/>
        <v>474</v>
      </c>
      <c r="J22" s="26">
        <f t="shared" si="4"/>
        <v>709840</v>
      </c>
      <c r="K22" s="9">
        <f t="shared" si="4"/>
        <v>497</v>
      </c>
      <c r="L22" s="26">
        <f t="shared" si="4"/>
        <v>2120555</v>
      </c>
      <c r="M22" s="26">
        <f t="shared" si="4"/>
        <v>2830395</v>
      </c>
      <c r="N22" s="26">
        <f t="shared" si="4"/>
        <v>2830395</v>
      </c>
      <c r="O22" s="26">
        <f t="shared" si="1"/>
        <v>1698237</v>
      </c>
      <c r="P22" s="26">
        <f>SUM(P3:P21)</f>
        <v>1698237</v>
      </c>
      <c r="Q22" s="26">
        <f t="shared" si="2"/>
        <v>1132158</v>
      </c>
      <c r="R22" s="30">
        <f>SUM(R3:R21)</f>
        <v>1132158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</row>
  </sheetData>
  <mergeCells count="20">
    <mergeCell ref="A1:R1"/>
    <mergeCell ref="O2:P2"/>
    <mergeCell ref="Q2:R2"/>
    <mergeCell ref="A22:G22"/>
    <mergeCell ref="B3:B5"/>
    <mergeCell ref="B6:B12"/>
    <mergeCell ref="B13:B17"/>
    <mergeCell ref="B18:B21"/>
    <mergeCell ref="N3:N5"/>
    <mergeCell ref="N6:N12"/>
    <mergeCell ref="N13:N17"/>
    <mergeCell ref="N18:N21"/>
    <mergeCell ref="P3:P5"/>
    <mergeCell ref="P6:P12"/>
    <mergeCell ref="P13:P17"/>
    <mergeCell ref="P18:P21"/>
    <mergeCell ref="R3:R5"/>
    <mergeCell ref="R6:R12"/>
    <mergeCell ref="R13:R17"/>
    <mergeCell ref="R18:R21"/>
  </mergeCells>
  <pageMargins left="0.554861111111111" right="0.554861111111111" top="1" bottom="1" header="0.5" footer="0.5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5" sqref="K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21年企业职工培训60%拨付</vt:lpstr>
      <vt:lpstr>21年企业职工培训40%拨付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2022-06-02T01:17:00Z</dcterms:created>
  <dcterms:modified xsi:type="dcterms:W3CDTF">2023-05-30T02:56:04Z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3C5CCFFF482140669E85084236992800_13</vt:lpwstr>
  </property>
  <property fmtid="{D5CDD505-2E9C-101B-9397-08002B2CF9AE}" pid="3" name="KSOProductBuildVer">
    <vt:lpwstr>2052-11.1.0.14309</vt:lpwstr>
  </property>
</Properties>
</file>